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c\Общая\Ирина Геннадьевна\Закупки по 223-ФЗ\2020\20г. Электронный аукцион\Спец. обувь\"/>
    </mc:Choice>
  </mc:AlternateContent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цены'!$A$1:$R$26</definedName>
  </definedNames>
  <calcPr calcId="162913"/>
</workbook>
</file>

<file path=xl/calcChain.xml><?xml version="1.0" encoding="utf-8"?>
<calcChain xmlns="http://schemas.openxmlformats.org/spreadsheetml/2006/main">
  <c r="O13" i="2" l="1"/>
  <c r="P13" i="2" s="1"/>
  <c r="Q13" i="2" s="1"/>
  <c r="R13" i="2" s="1"/>
  <c r="M13" i="2"/>
  <c r="N13" i="2" s="1"/>
  <c r="L13" i="2"/>
  <c r="O12" i="2"/>
  <c r="P12" i="2" s="1"/>
  <c r="Q12" i="2" s="1"/>
  <c r="R12" i="2" s="1"/>
  <c r="L12" i="2"/>
  <c r="M12" i="2" s="1"/>
  <c r="N12" i="2" s="1"/>
  <c r="O15" i="2" l="1"/>
  <c r="P15" i="2" s="1"/>
  <c r="Q15" i="2" s="1"/>
  <c r="R15" i="2" s="1"/>
  <c r="L15" i="2"/>
  <c r="M15" i="2" s="1"/>
  <c r="N15" i="2" s="1"/>
  <c r="O14" i="2"/>
  <c r="P14" i="2" s="1"/>
  <c r="Q14" i="2" s="1"/>
  <c r="R14" i="2" s="1"/>
  <c r="L14" i="2"/>
  <c r="M14" i="2" s="1"/>
  <c r="N14" i="2" s="1"/>
  <c r="L11" i="2" l="1"/>
  <c r="M11" i="2" s="1"/>
  <c r="N11" i="2" s="1"/>
  <c r="O11" i="2"/>
  <c r="P11" i="2" s="1"/>
  <c r="Q11" i="2" s="1"/>
  <c r="R11" i="2" s="1"/>
  <c r="O10" i="2" l="1"/>
  <c r="P10" i="2" s="1"/>
  <c r="Q10" i="2" s="1"/>
  <c r="R10" i="2" s="1"/>
  <c r="L10" i="2"/>
  <c r="M10" i="2" s="1"/>
  <c r="N10" i="2" s="1"/>
  <c r="R16" i="2" l="1"/>
  <c r="L19" i="2" s="1"/>
</calcChain>
</file>

<file path=xl/sharedStrings.xml><?xml version="1.0" encoding="utf-8"?>
<sst xmlns="http://schemas.openxmlformats.org/spreadsheetml/2006/main" count="48" uniqueCount="39">
  <si>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</si>
  <si>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</si>
  <si>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</si>
  <si>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</si>
  <si>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</si>
  <si>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</si>
  <si>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</si>
  <si>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</si>
  <si>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</si>
  <si>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</si>
  <si>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</si>
  <si>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</si>
  <si>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</si>
  <si>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</si>
  <si>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</si>
  <si>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</si>
  <si>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</si>
  <si>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</si>
  <si>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</si>
  <si>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</si>
  <si>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</si>
  <si>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</si>
  <si>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</si>
  <si>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>пар</t>
  </si>
  <si>
    <t xml:space="preserve">Приложение № 2 к информационной карте закупки </t>
  </si>
  <si>
    <t>Поставка специальной обуви</t>
  </si>
  <si>
    <t xml:space="preserve">Н(М)ЦД без НДС: </t>
  </si>
  <si>
    <t>Сапоги рабочие, кирзовые</t>
  </si>
  <si>
    <t xml:space="preserve">Сапоги рабочие, резиновые </t>
  </si>
  <si>
    <t>Сапоги резиновые рыбацкие</t>
  </si>
  <si>
    <t xml:space="preserve">НДС 20% </t>
  </si>
  <si>
    <t>Дата 03.06.2020г.</t>
  </si>
  <si>
    <t>Ботинки кожаные летние</t>
  </si>
  <si>
    <t>Ботинки утепленные мужские с высоким берцем</t>
  </si>
  <si>
    <t>Валенки на резиновой подошве</t>
  </si>
  <si>
    <t>Поставщик №1 исх.СР-00029582 от 20.05.20г.</t>
  </si>
  <si>
    <t>Поставщик № 2 исх.55134 от 22.05.20г.</t>
  </si>
  <si>
    <t>Поставщик №3 исх.№ 16 от 21.05.20г.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</si>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</sst>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10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10" fillId="0" borderId="0" xfId="0" applyFont="1" applyFill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 readingOrder="1"/>
      <protection locked="0"/>
    </xf>
    <xf numFmtId="49" fontId="20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8</xdr:row>
      <xdr:rowOff>952500</xdr:rowOff>
    </xdr:from>
    <xdr:to>
      <xdr:col>14</xdr:col>
      <xdr:colOff>0</xdr:colOff>
      <xdr:row>8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8</xdr:row>
      <xdr:rowOff>923925</xdr:rowOff>
    </xdr:from>
    <xdr:to>
      <xdr:col>12</xdr:col>
      <xdr:colOff>1019175</xdr:colOff>
      <xdr:row>8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8</xdr:row>
      <xdr:rowOff>1600200</xdr:rowOff>
    </xdr:from>
    <xdr:to>
      <xdr:col>14</xdr:col>
      <xdr:colOff>1504950</xdr:colOff>
      <xdr:row>8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8</xdr:row>
      <xdr:rowOff>1400175</xdr:rowOff>
    </xdr:from>
    <xdr:to>
      <xdr:col>14</xdr:col>
      <xdr:colOff>419100</xdr:colOff>
      <xdr:row>8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tabSelected="1" zoomScale="70" zoomScaleNormal="70" workbookViewId="0">
      <selection activeCell="B15" sqref="B15"/>
    </sheetView>
  </sheetViews>
  <sheetFormatPr defaultColWidth="9.140625" defaultRowHeight="12.75" x14ac:dyDescent="0.2"/>
  <cols>
    <col min="1" max="1" width="2.7109375" style="2" customWidth="1"/>
    <col min="2" max="2" width="26.28515625" style="47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1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27" ht="2.25" customHeight="1" x14ac:dyDescent="0.2"/>
    <row r="2" spans="1:27" ht="63" hidden="1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27" ht="52.5" hidden="1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27" ht="28.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106" t="s">
        <v>24</v>
      </c>
      <c r="N4" s="107"/>
      <c r="O4" s="107"/>
      <c r="P4" s="107"/>
      <c r="Q4" s="62"/>
      <c r="R4" s="62"/>
    </row>
    <row r="5" spans="1:27" ht="18.75" customHeight="1" x14ac:dyDescent="0.3">
      <c r="A5" s="62"/>
      <c r="B5" s="62"/>
      <c r="C5" s="62"/>
      <c r="D5" s="62"/>
      <c r="E5" s="62"/>
      <c r="F5" s="62"/>
      <c r="G5" s="108" t="s">
        <v>25</v>
      </c>
      <c r="H5" s="109"/>
      <c r="I5" s="109"/>
      <c r="J5" s="109"/>
      <c r="K5" s="109"/>
      <c r="L5" s="109"/>
      <c r="M5" s="109"/>
      <c r="N5" s="109"/>
      <c r="O5" s="64"/>
      <c r="P5" s="64"/>
      <c r="Q5" s="62"/>
      <c r="R5" s="62"/>
    </row>
    <row r="6" spans="1:27" ht="15" customHeight="1" x14ac:dyDescent="0.25">
      <c r="A6" s="25"/>
      <c r="B6" s="4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52"/>
      <c r="O6" s="25"/>
      <c r="P6" s="25"/>
      <c r="Q6" s="25"/>
      <c r="R6" s="25"/>
    </row>
    <row r="7" spans="1:27" ht="30" customHeight="1" x14ac:dyDescent="0.2">
      <c r="A7" s="99" t="s">
        <v>16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27" ht="39" customHeight="1" x14ac:dyDescent="0.2">
      <c r="A8" s="100" t="s">
        <v>0</v>
      </c>
      <c r="B8" s="101" t="s">
        <v>14</v>
      </c>
      <c r="C8" s="102" t="s">
        <v>1</v>
      </c>
      <c r="D8" s="102" t="s">
        <v>2</v>
      </c>
      <c r="E8" s="89" t="s">
        <v>3</v>
      </c>
      <c r="F8" s="90"/>
      <c r="G8" s="104"/>
      <c r="H8" s="89" t="s">
        <v>9</v>
      </c>
      <c r="I8" s="90"/>
      <c r="J8" s="90"/>
      <c r="K8" s="91" t="s">
        <v>11</v>
      </c>
      <c r="L8" s="105" t="s">
        <v>17</v>
      </c>
      <c r="M8" s="105"/>
      <c r="N8" s="105"/>
      <c r="O8" s="85" t="s">
        <v>18</v>
      </c>
      <c r="P8" s="85"/>
      <c r="Q8" s="85"/>
      <c r="R8" s="85"/>
    </row>
    <row r="9" spans="1:27" ht="156" customHeight="1" x14ac:dyDescent="0.2">
      <c r="A9" s="100"/>
      <c r="B9" s="101"/>
      <c r="C9" s="103"/>
      <c r="D9" s="103"/>
      <c r="E9" s="42" t="s">
        <v>35</v>
      </c>
      <c r="F9" s="42" t="s">
        <v>36</v>
      </c>
      <c r="G9" s="42" t="s">
        <v>37</v>
      </c>
      <c r="H9" s="4" t="s">
        <v>10</v>
      </c>
      <c r="I9" s="4" t="s">
        <v>10</v>
      </c>
      <c r="J9" s="4" t="s">
        <v>10</v>
      </c>
      <c r="K9" s="92"/>
      <c r="L9" s="3" t="s">
        <v>12</v>
      </c>
      <c r="M9" s="3" t="s">
        <v>4</v>
      </c>
      <c r="N9" s="5" t="s">
        <v>5</v>
      </c>
      <c r="O9" s="26" t="s">
        <v>19</v>
      </c>
      <c r="P9" s="6" t="s">
        <v>6</v>
      </c>
      <c r="Q9" s="6" t="s">
        <v>7</v>
      </c>
      <c r="R9" s="50" t="s">
        <v>20</v>
      </c>
    </row>
    <row r="10" spans="1:27" s="61" customFormat="1" ht="33" customHeight="1" x14ac:dyDescent="0.2">
      <c r="A10" s="60">
        <v>1</v>
      </c>
      <c r="B10" s="71" t="s">
        <v>27</v>
      </c>
      <c r="C10" s="72" t="s">
        <v>23</v>
      </c>
      <c r="D10" s="73">
        <v>113</v>
      </c>
      <c r="E10" s="42">
        <v>1115.73</v>
      </c>
      <c r="F10" s="42">
        <v>1495.2</v>
      </c>
      <c r="G10" s="42">
        <v>1400</v>
      </c>
      <c r="H10" s="74"/>
      <c r="I10" s="74"/>
      <c r="J10" s="74"/>
      <c r="K10" s="75"/>
      <c r="L10" s="76">
        <f t="shared" ref="L10:L11" si="0">(E10+F10+G10)/3</f>
        <v>1336.9766666666667</v>
      </c>
      <c r="M10" s="77">
        <f t="shared" ref="M10:M11" si="1">SQRT(((SUM((POWER(E10-L10,2)),(POWER(F10-L10,2)),(POWER(G10-L10,2)))/(COLUMNS(E10:G10)-1))))</f>
        <v>197.42929274384116</v>
      </c>
      <c r="N10" s="77">
        <f t="shared" ref="N10:N11" si="2">M10/L10*100</f>
        <v>14.76684654759678</v>
      </c>
      <c r="O10" s="78">
        <f t="shared" ref="O10:O11" si="3">((D10/3)*(SUM(E10:G10)))</f>
        <v>151078.36333333334</v>
      </c>
      <c r="P10" s="79">
        <f t="shared" ref="P10:P11" si="4">O10/D10</f>
        <v>1336.9766666666667</v>
      </c>
      <c r="Q10" s="78">
        <f t="shared" ref="Q10:Q11" si="5">ROUNDDOWN(P10,2)</f>
        <v>1336.97</v>
      </c>
      <c r="R10" s="80">
        <f t="shared" ref="R10:R11" si="6">Q10*D10</f>
        <v>151077.61000000002</v>
      </c>
    </row>
    <row r="11" spans="1:27" s="61" customFormat="1" ht="33" customHeight="1" x14ac:dyDescent="0.2">
      <c r="A11" s="60">
        <v>2</v>
      </c>
      <c r="B11" s="71" t="s">
        <v>28</v>
      </c>
      <c r="C11" s="72" t="s">
        <v>23</v>
      </c>
      <c r="D11" s="73">
        <v>100</v>
      </c>
      <c r="E11" s="42">
        <v>539.58000000000004</v>
      </c>
      <c r="F11" s="42">
        <v>693.6</v>
      </c>
      <c r="G11" s="42">
        <v>450</v>
      </c>
      <c r="H11" s="74"/>
      <c r="I11" s="74"/>
      <c r="J11" s="74"/>
      <c r="K11" s="75"/>
      <c r="L11" s="76">
        <f t="shared" si="0"/>
        <v>561.06000000000006</v>
      </c>
      <c r="M11" s="77">
        <f t="shared" si="1"/>
        <v>123.21234840713004</v>
      </c>
      <c r="N11" s="77">
        <f t="shared" si="2"/>
        <v>21.96063672461591</v>
      </c>
      <c r="O11" s="78">
        <f t="shared" si="3"/>
        <v>56106.000000000007</v>
      </c>
      <c r="P11" s="79">
        <f t="shared" si="4"/>
        <v>561.06000000000006</v>
      </c>
      <c r="Q11" s="78">
        <f t="shared" si="5"/>
        <v>561.05999999999995</v>
      </c>
      <c r="R11" s="80">
        <f t="shared" si="6"/>
        <v>56105.999999999993</v>
      </c>
    </row>
    <row r="12" spans="1:27" s="61" customFormat="1" ht="33" customHeight="1" x14ac:dyDescent="0.2">
      <c r="A12" s="60">
        <v>3</v>
      </c>
      <c r="B12" s="71" t="s">
        <v>29</v>
      </c>
      <c r="C12" s="72" t="s">
        <v>23</v>
      </c>
      <c r="D12" s="73">
        <v>48</v>
      </c>
      <c r="E12" s="42">
        <v>1012.23</v>
      </c>
      <c r="F12" s="42">
        <v>1016.4</v>
      </c>
      <c r="G12" s="42">
        <v>900</v>
      </c>
      <c r="H12" s="74"/>
      <c r="I12" s="74"/>
      <c r="J12" s="74"/>
      <c r="K12" s="75"/>
      <c r="L12" s="76">
        <f t="shared" ref="L12:L13" si="7">(E12+F12+G12)/3</f>
        <v>976.21</v>
      </c>
      <c r="M12" s="77">
        <f t="shared" ref="M12:M13" si="8">SQRT(((SUM((POWER(E12-L12,2)),(POWER(F12-L12,2)),(POWER(G12-L12,2)))/(COLUMNS(E12:G12)-1))))</f>
        <v>66.032721434149593</v>
      </c>
      <c r="N12" s="77">
        <f t="shared" ref="N12:N13" si="9">M12/L12*100</f>
        <v>6.7641922777014782</v>
      </c>
      <c r="O12" s="78">
        <f t="shared" ref="O12:O13" si="10">((D12/3)*(SUM(E12:G12)))</f>
        <v>46858.080000000002</v>
      </c>
      <c r="P12" s="79">
        <f t="shared" ref="P12:P13" si="11">O12/D12</f>
        <v>976.21</v>
      </c>
      <c r="Q12" s="78">
        <f t="shared" ref="Q12:Q13" si="12">ROUNDDOWN(P12,2)</f>
        <v>976.21</v>
      </c>
      <c r="R12" s="80">
        <f t="shared" ref="R12:R13" si="13">Q12*D12</f>
        <v>46858.080000000002</v>
      </c>
    </row>
    <row r="13" spans="1:27" s="61" customFormat="1" ht="33" customHeight="1" x14ac:dyDescent="0.2">
      <c r="A13" s="60">
        <v>4</v>
      </c>
      <c r="B13" s="71" t="s">
        <v>32</v>
      </c>
      <c r="C13" s="72" t="s">
        <v>23</v>
      </c>
      <c r="D13" s="73">
        <v>8</v>
      </c>
      <c r="E13" s="42">
        <v>1678.77</v>
      </c>
      <c r="F13" s="42">
        <v>1305.5999999999999</v>
      </c>
      <c r="G13" s="42">
        <v>900</v>
      </c>
      <c r="H13" s="74"/>
      <c r="I13" s="74"/>
      <c r="J13" s="74"/>
      <c r="K13" s="75"/>
      <c r="L13" s="76">
        <f t="shared" si="7"/>
        <v>1294.79</v>
      </c>
      <c r="M13" s="77">
        <f t="shared" si="8"/>
        <v>389.49752284193028</v>
      </c>
      <c r="N13" s="77">
        <f t="shared" si="9"/>
        <v>30.081906937953669</v>
      </c>
      <c r="O13" s="78">
        <f t="shared" si="10"/>
        <v>10358.32</v>
      </c>
      <c r="P13" s="79">
        <f t="shared" si="11"/>
        <v>1294.79</v>
      </c>
      <c r="Q13" s="78">
        <f t="shared" si="12"/>
        <v>1294.79</v>
      </c>
      <c r="R13" s="80">
        <f t="shared" si="13"/>
        <v>10358.32</v>
      </c>
    </row>
    <row r="14" spans="1:27" s="61" customFormat="1" ht="33" customHeight="1" x14ac:dyDescent="0.2">
      <c r="A14" s="60">
        <v>5</v>
      </c>
      <c r="B14" s="71" t="s">
        <v>33</v>
      </c>
      <c r="C14" s="72" t="s">
        <v>23</v>
      </c>
      <c r="D14" s="73">
        <v>54</v>
      </c>
      <c r="E14" s="42">
        <v>2323.23</v>
      </c>
      <c r="F14" s="42">
        <v>1973.4</v>
      </c>
      <c r="G14" s="42">
        <v>2150</v>
      </c>
      <c r="H14" s="74"/>
      <c r="I14" s="74"/>
      <c r="J14" s="74"/>
      <c r="K14" s="75"/>
      <c r="L14" s="76">
        <f t="shared" ref="L14:L15" si="14">(E14+F14+G14)/3</f>
        <v>2148.8766666666666</v>
      </c>
      <c r="M14" s="77">
        <f t="shared" ref="M14:M15" si="15">SQRT(((SUM((POWER(E14-L14,2)),(POWER(F14-L14,2)),(POWER(G14-L14,2)))/(COLUMNS(E14:G14)-1))))</f>
        <v>174.91770531690986</v>
      </c>
      <c r="N14" s="77">
        <f t="shared" ref="N14:N15" si="16">M14/L14*100</f>
        <v>8.1399601954932983</v>
      </c>
      <c r="O14" s="78">
        <f t="shared" ref="O14:O15" si="17">((D14/3)*(SUM(E14:G14)))</f>
        <v>116039.34</v>
      </c>
      <c r="P14" s="79">
        <f t="shared" ref="P14:P15" si="18">O14/D14</f>
        <v>2148.8766666666666</v>
      </c>
      <c r="Q14" s="78">
        <f t="shared" ref="Q14:Q15" si="19">ROUNDDOWN(P14,2)</f>
        <v>2148.87</v>
      </c>
      <c r="R14" s="80">
        <f t="shared" ref="R14:R15" si="20">Q14*D14</f>
        <v>116038.98</v>
      </c>
    </row>
    <row r="15" spans="1:27" s="61" customFormat="1" ht="33" customHeight="1" x14ac:dyDescent="0.2">
      <c r="A15" s="60">
        <v>6</v>
      </c>
      <c r="B15" s="71" t="s">
        <v>34</v>
      </c>
      <c r="C15" s="72" t="s">
        <v>23</v>
      </c>
      <c r="D15" s="73">
        <v>121</v>
      </c>
      <c r="E15" s="42">
        <v>1173</v>
      </c>
      <c r="F15" s="42">
        <v>1059</v>
      </c>
      <c r="G15" s="42">
        <v>1000</v>
      </c>
      <c r="H15" s="74"/>
      <c r="I15" s="74"/>
      <c r="J15" s="74"/>
      <c r="K15" s="75"/>
      <c r="L15" s="76">
        <f t="shared" si="14"/>
        <v>1077.3333333333333</v>
      </c>
      <c r="M15" s="77">
        <f t="shared" si="15"/>
        <v>87.945058606685421</v>
      </c>
      <c r="N15" s="77">
        <f t="shared" si="16"/>
        <v>8.1632170736403555</v>
      </c>
      <c r="O15" s="78">
        <f t="shared" si="17"/>
        <v>130357.33333333334</v>
      </c>
      <c r="P15" s="79">
        <f t="shared" si="18"/>
        <v>1077.3333333333335</v>
      </c>
      <c r="Q15" s="78">
        <f t="shared" si="19"/>
        <v>1077.33</v>
      </c>
      <c r="R15" s="80">
        <f t="shared" si="20"/>
        <v>130356.93</v>
      </c>
      <c r="AA15" s="81" t="s">
        <v>38</v>
      </c>
    </row>
    <row r="16" spans="1:27" s="1" customFormat="1" ht="15" customHeight="1" x14ac:dyDescent="0.2">
      <c r="A16" s="15"/>
      <c r="B16" s="16"/>
      <c r="C16" s="17"/>
      <c r="D16" s="41"/>
      <c r="E16" s="18"/>
      <c r="F16" s="18"/>
      <c r="G16" s="18"/>
      <c r="H16" s="18"/>
      <c r="I16" s="18"/>
      <c r="J16" s="18"/>
      <c r="K16" s="19"/>
      <c r="L16" s="20"/>
      <c r="M16" s="21"/>
      <c r="N16" s="53"/>
      <c r="O16" s="93" t="s">
        <v>13</v>
      </c>
      <c r="P16" s="93"/>
      <c r="Q16" s="94"/>
      <c r="R16" s="24">
        <f>SUM(R10:R15)</f>
        <v>510795.92</v>
      </c>
    </row>
    <row r="17" spans="1:18" s="1" customFormat="1" ht="15" customHeight="1" x14ac:dyDescent="0.25">
      <c r="A17" s="65"/>
      <c r="B17" s="63" t="s">
        <v>26</v>
      </c>
      <c r="C17" s="96">
        <v>425663.27</v>
      </c>
      <c r="D17" s="96"/>
      <c r="E17" s="96"/>
      <c r="F17" s="70" t="s">
        <v>8</v>
      </c>
      <c r="G17" s="19"/>
      <c r="H17" s="19"/>
      <c r="I17" s="19"/>
      <c r="J17" s="19"/>
      <c r="K17" s="19"/>
      <c r="L17" s="20"/>
      <c r="M17" s="66"/>
      <c r="N17" s="67"/>
      <c r="O17" s="68"/>
      <c r="P17" s="68"/>
      <c r="Q17" s="68"/>
      <c r="R17" s="69"/>
    </row>
    <row r="18" spans="1:18" s="1" customFormat="1" ht="27.75" customHeight="1" x14ac:dyDescent="0.25">
      <c r="A18" s="65"/>
      <c r="B18" s="63" t="s">
        <v>30</v>
      </c>
      <c r="C18" s="97">
        <v>85132.65</v>
      </c>
      <c r="D18" s="97"/>
      <c r="E18" s="97"/>
      <c r="F18" s="70" t="s">
        <v>8</v>
      </c>
      <c r="G18" s="19"/>
      <c r="H18" s="19"/>
      <c r="I18" s="19"/>
      <c r="J18" s="19"/>
      <c r="K18" s="19"/>
      <c r="L18" s="20"/>
      <c r="M18" s="66"/>
      <c r="N18" s="67"/>
      <c r="O18" s="68"/>
      <c r="P18" s="68"/>
      <c r="Q18" s="68"/>
      <c r="R18" s="69"/>
    </row>
    <row r="19" spans="1:18" s="7" customFormat="1" ht="48" customHeight="1" x14ac:dyDescent="0.25">
      <c r="A19" s="86" t="s">
        <v>21</v>
      </c>
      <c r="B19" s="86"/>
      <c r="C19" s="86"/>
      <c r="D19" s="86"/>
      <c r="E19" s="86"/>
      <c r="F19" s="86"/>
      <c r="G19" s="86"/>
      <c r="H19" s="86"/>
      <c r="I19" s="86"/>
      <c r="J19" s="86"/>
      <c r="K19" s="28"/>
      <c r="L19" s="31">
        <f>R16</f>
        <v>510795.92</v>
      </c>
      <c r="M19" s="23" t="s">
        <v>8</v>
      </c>
      <c r="N19" s="54"/>
      <c r="O19" s="23"/>
      <c r="P19" s="23"/>
      <c r="Q19" s="23"/>
      <c r="R19" s="22"/>
    </row>
    <row r="20" spans="1:18" ht="52.5" customHeight="1" x14ac:dyDescent="0.2">
      <c r="A20" s="87" t="s">
        <v>15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1:18" ht="21.75" customHeight="1" x14ac:dyDescent="0.2">
      <c r="A21" s="44"/>
      <c r="B21" s="87" t="s">
        <v>22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55"/>
      <c r="O21" s="44"/>
      <c r="P21" s="44"/>
      <c r="Q21" s="44"/>
      <c r="R21" s="44"/>
    </row>
    <row r="22" spans="1:18" ht="9" customHeight="1" x14ac:dyDescent="0.25">
      <c r="A22" s="14"/>
      <c r="B22" s="48"/>
      <c r="C22" s="33"/>
      <c r="D22" s="33"/>
      <c r="E22" s="33"/>
      <c r="F22" s="33"/>
      <c r="G22" s="34"/>
      <c r="H22" s="34"/>
      <c r="I22" s="34"/>
      <c r="J22" s="34"/>
      <c r="K22" s="34"/>
      <c r="L22" s="35"/>
      <c r="M22" s="33"/>
      <c r="N22" s="56"/>
      <c r="O22" s="10"/>
      <c r="P22" s="45"/>
      <c r="Q22" s="45"/>
      <c r="R22" s="45"/>
    </row>
    <row r="23" spans="1:18" s="8" customFormat="1" ht="14.25" customHeight="1" x14ac:dyDescent="0.25">
      <c r="A23" s="43"/>
      <c r="B23" s="36"/>
      <c r="C23" s="36"/>
      <c r="D23" s="33"/>
      <c r="E23" s="37"/>
      <c r="F23" s="38"/>
      <c r="G23" s="39"/>
      <c r="H23" s="39"/>
      <c r="I23" s="39"/>
      <c r="J23" s="39"/>
      <c r="K23" s="39"/>
      <c r="L23" s="40"/>
      <c r="M23" s="40"/>
      <c r="N23" s="58"/>
      <c r="O23" s="13"/>
      <c r="P23" s="32"/>
      <c r="Q23" s="46"/>
    </row>
    <row r="24" spans="1:18" s="8" customFormat="1" ht="18" customHeight="1" x14ac:dyDescent="0.25">
      <c r="A24" s="43"/>
      <c r="B24" s="82" t="s">
        <v>31</v>
      </c>
      <c r="C24" s="82"/>
      <c r="D24" s="82"/>
      <c r="E24" s="82"/>
      <c r="F24" s="82"/>
      <c r="G24" s="39"/>
      <c r="H24" s="39"/>
      <c r="I24" s="39"/>
      <c r="J24" s="39"/>
      <c r="K24" s="39"/>
      <c r="L24" s="40"/>
      <c r="M24" s="40"/>
      <c r="N24" s="58"/>
      <c r="O24" s="13"/>
    </row>
    <row r="25" spans="1:18" ht="1.5" customHeight="1" x14ac:dyDescent="0.25">
      <c r="A25" s="83"/>
      <c r="B25" s="83"/>
      <c r="C25" s="95"/>
      <c r="D25" s="95"/>
      <c r="E25" s="95"/>
      <c r="F25" s="95"/>
      <c r="L25" s="30"/>
      <c r="M25" s="9"/>
      <c r="N25" s="59"/>
      <c r="O25" s="9"/>
    </row>
    <row r="26" spans="1:18" s="8" customFormat="1" ht="7.5" customHeight="1" x14ac:dyDescent="0.25">
      <c r="A26" s="84"/>
      <c r="B26" s="84"/>
      <c r="C26" s="84"/>
      <c r="D26" s="10"/>
      <c r="E26" s="11"/>
      <c r="F26" s="12"/>
      <c r="L26" s="27"/>
      <c r="M26" s="29"/>
      <c r="N26" s="57"/>
      <c r="O26" s="29"/>
    </row>
  </sheetData>
  <mergeCells count="23">
    <mergeCell ref="A2:R3"/>
    <mergeCell ref="A7:R7"/>
    <mergeCell ref="A8:A9"/>
    <mergeCell ref="B8:B9"/>
    <mergeCell ref="C8:C9"/>
    <mergeCell ref="D8:D9"/>
    <mergeCell ref="E8:G8"/>
    <mergeCell ref="L8:N8"/>
    <mergeCell ref="M4:P4"/>
    <mergeCell ref="G5:N5"/>
    <mergeCell ref="B24:F24"/>
    <mergeCell ref="A25:B25"/>
    <mergeCell ref="A26:C26"/>
    <mergeCell ref="O8:R8"/>
    <mergeCell ref="A19:J19"/>
    <mergeCell ref="A20:R20"/>
    <mergeCell ref="H8:J8"/>
    <mergeCell ref="K8:K9"/>
    <mergeCell ref="O16:Q16"/>
    <mergeCell ref="C25:F25"/>
    <mergeCell ref="B21:M21"/>
    <mergeCell ref="C17:E17"/>
    <mergeCell ref="C18:E18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1" fitToHeight="0" orientation="landscape" r:id="rId1"/>
  <ignoredErrors>
    <ignoredError sqref="M14:M15 M10:M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2020-06-03T10:09:20Z</cp:lastPrinted>
  <dcterms:created xsi:type="dcterms:W3CDTF">2014-01-15T18:15:09Z</dcterms:created>
  <dcterms:modified xsi:type="dcterms:W3CDTF">2020-06-10T09:27:47Z</dcterms:modified>
</cp:coreProperties>
</file>